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MK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<sst xmlns="http://schemas.openxmlformats.org/spreadsheetml/2006/main" count="415" uniqueCount="25">
  <si>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</si>
  <si>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</si>
  <si>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</si>
  <si>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</si>
  <si>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</si>
  <si>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</si>
  <si>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</si>
  <si>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</si>
  <si>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</si>
  <si>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</si>
  <si>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</si>
  <si>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</si>
  <si>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</si>
  <si>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</si>
  <si>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</si>
  <si>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</si>
  <si>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</si>
  <si>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</si>
  <si>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</si>
  <si>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</si>
  <si>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</si>
  <si>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</si>
  <si>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TMK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</si>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</sst>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</cellXfs>
  <cellStyles count="3">
    <cellStyle name="Normal" xfId="0" builtinId="0"/>
    <cellStyle name="Normal_data" xfId="2"/>
    <cellStyle name="Normal_TMK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9" max="9" width="10.3320312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6410662.3881789502</v>
      </c>
    </row>
    <row r="4" spans="1:33">
      <c r="A4" s="1" t="s">
        <v>24</v>
      </c>
      <c r="B4" s="33">
        <f>SUM(data!D2:D200)</f>
        <v>1440806.4223316237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36" t="s">
        <v>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8"/>
      <c r="N8" s="39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0"/>
      <c r="B9" s="41"/>
      <c r="C9" s="48" t="s">
        <v>6</v>
      </c>
      <c r="D9" s="48"/>
      <c r="E9" s="49" t="s">
        <v>7</v>
      </c>
      <c r="F9" s="49"/>
      <c r="G9" s="50" t="s">
        <v>9</v>
      </c>
      <c r="H9" s="50"/>
      <c r="I9" s="51" t="s">
        <v>10</v>
      </c>
      <c r="J9" s="51"/>
      <c r="K9" s="41" t="s">
        <v>18</v>
      </c>
      <c r="L9" s="45"/>
      <c r="M9" s="46" t="s">
        <v>8</v>
      </c>
      <c r="N9" s="4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2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3776.1392199583524</v>
      </c>
      <c r="D11" s="23">
        <f>C11/($K$20+$M$20)</f>
        <v>2.7000453981656501E-3</v>
      </c>
      <c r="E11" s="10">
        <f t="array" ref="E11">SUM(IF(data!A2:A200="21-40 years",IF(data!B2:B200="30-70%",IF(data!C2:C200="Moderate (11-30%)",data!D2:D200,0),0),0))</f>
        <v>1528.9076150305291</v>
      </c>
      <c r="F11" s="23">
        <f>E11/($K$20+$M$20)</f>
        <v>1.0932118043648637E-3</v>
      </c>
      <c r="G11" s="10">
        <f t="array" ref="G11">SUM(IF(data!A2:A200="21-40 years",IF(data!B2:B200="30-70%",IF(data!C2:C200="Severe (31-50%)",data!D2:D200,0),0),0))</f>
        <v>762.64722945081553</v>
      </c>
      <c r="H11" s="23">
        <f>G11/($K$20+$M$20)</f>
        <v>5.4531414822284229E-4</v>
      </c>
      <c r="I11" s="10">
        <f t="array" ref="I11">SUM(IF(data!A2:A200="21-40 years",IF(data!B2:B200="30-70%",IF(data!C2:C200="Very Severe (&gt;50%)",data!D2:D200,0),0),0))</f>
        <v>18577.124796762877</v>
      </c>
      <c r="J11" s="23">
        <f>I11/($K$20+$M$20)</f>
        <v>1.3283164999197726E-2</v>
      </c>
      <c r="K11" s="11">
        <f>SUM(C11,E11,G11,I11)</f>
        <v>24644.818861202573</v>
      </c>
      <c r="L11" s="29">
        <f>K11/($K$20+$M$20)</f>
        <v>1.7621736349951081E-2</v>
      </c>
      <c r="M11" s="31">
        <f t="array" ref="M11">SUM(IF(data!A2:A200="21-40 years",IF(data!B2:B200="30-70%",IF(data!C2:C200="No Attack",data!D2:D200,0),0),0))</f>
        <v>8950.1050731469768</v>
      </c>
      <c r="N11" s="25">
        <f>M11/($K$20+$M$20)</f>
        <v>6.3995760241371763E-3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43"/>
      <c r="B12" s="9" t="s">
        <v>5</v>
      </c>
      <c r="C12" s="10">
        <f t="array" ref="C12">SUM(IF(data!A2:A200="21-40 years",IF(data!B2:B200="&gt;70%",IF(data!C2:C200="Light (&lt;11%)",data!D2:D200,0),0),0))</f>
        <v>3776.8918051278974</v>
      </c>
      <c r="D12" s="23">
        <f>C12/($K$20+$M$20)</f>
        <v>2.700583517658972E-3</v>
      </c>
      <c r="E12" s="10">
        <f t="array" ref="E12">SUM(IF(data!A2:A200="21-40 years",IF(data!B2:B200="&gt;70%",IF(data!C2:C200="Moderate (11-30%)",data!D2:D200,0),0),0))</f>
        <v>1385.2388804811521</v>
      </c>
      <c r="F12" s="23">
        <f>E12/($K$20+$M$20)</f>
        <v>9.9048463171983445E-4</v>
      </c>
      <c r="G12" s="10">
        <f t="array" ref="G12">SUM(IF(data!A2:A200="21-40 years",IF(data!B2:B200="&gt;70%",IF(data!C2:C200="Severe (31-50%)",data!D2:D200,0),0),0))</f>
        <v>854.61913839915064</v>
      </c>
      <c r="H12" s="23">
        <f>G12/($K$20+$M$20)</f>
        <v>6.1107664135443853E-4</v>
      </c>
      <c r="I12" s="10">
        <f t="array" ref="I12">SUM(IF(data!A2:A200="21-40 years",IF(data!B2:B200="&gt;70%",IF(data!C2:C200="Very Severe (&gt;50%)",data!D2:D200,0),0),0))</f>
        <v>23756.160409786033</v>
      </c>
      <c r="J12" s="23">
        <f>I12/($K$20+$M$20)</f>
        <v>1.6986320645570693E-2</v>
      </c>
      <c r="K12" s="11">
        <f>SUM(C12,E12,G12,I12)</f>
        <v>29772.910233794231</v>
      </c>
      <c r="L12" s="29">
        <f>K12/($K$20+$M$20)</f>
        <v>2.1288465436303937E-2</v>
      </c>
      <c r="M12" s="31">
        <f t="array" ref="M12">SUM(IF(data!A2:A200="21-40 years",IF(data!B2:B200="&gt;70%",IF(data!C2:C200="No Attack",data!D2:D200,0),0),0))</f>
        <v>10312.262484036046</v>
      </c>
      <c r="N12" s="25">
        <f>M12/($K$20+$M$20)</f>
        <v>7.3735567580595959E-3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44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3346.9503074678996</v>
      </c>
      <c r="D14" s="23">
        <f>C14/($K$20+$M$20)</f>
        <v>2.3931632943521293E-3</v>
      </c>
      <c r="E14" s="10">
        <f t="array" ref="E14">SUM(IF(data!A2:A200="41-60 years",IF(data!B2:B200="30-70%",IF(data!C2:C200="Moderate (11-30%)",data!D2:D200,0),0),0))</f>
        <v>3040.1712755504373</v>
      </c>
      <c r="F14" s="23">
        <f>E14/($K$20+$M$20)</f>
        <v>2.1738076866445319E-3</v>
      </c>
      <c r="G14" s="10">
        <f t="array" ref="G14">SUM(IF(data!A2:A200="41-60 years",IF(data!B2:B200="30-70%",IF(data!C2:C200="Severe (31-50%)",data!D2:D200,0),0),0))</f>
        <v>2165.3458367256271</v>
      </c>
      <c r="H14" s="23">
        <f>G14/($K$20+$M$20)</f>
        <v>1.5482829740458195E-3</v>
      </c>
      <c r="I14" s="10">
        <f t="array" ref="I14">SUM(IF(data!A2:A200="41-60 years",IF(data!B2:B200="30-70%",IF(data!C2:C200="Very Severe (&gt;50%)",data!D2:D200,0),0),0))</f>
        <v>24465.78013042302</v>
      </c>
      <c r="J14" s="23">
        <f>I14/($K$20+$M$20)</f>
        <v>1.7493718638480135E-2</v>
      </c>
      <c r="K14" s="11">
        <f>SUM(C14,E14,G14,I14)</f>
        <v>33018.247550166983</v>
      </c>
      <c r="L14" s="29">
        <f>K14/($K$20+$M$20)</f>
        <v>2.3608972593522615E-2</v>
      </c>
      <c r="M14" s="31">
        <f t="array" ref="M14">SUM(IF(data!A2:A200="41-60 years",IF(data!B2:B200="30-70%",IF(data!C2:C200="No Attack",data!D2:D200,0),0),0))</f>
        <v>14404.095677795161</v>
      </c>
      <c r="N14" s="25">
        <f>M14/($K$20+$M$20)</f>
        <v>1.0299332197290517E-2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43"/>
      <c r="B15" s="9" t="s">
        <v>5</v>
      </c>
      <c r="C15" s="10">
        <f t="array" ref="C15">SUM(IF(data!A2:A200="41-60 years",IF(data!B2:B200="&gt;70%",IF(data!C2:C200="Light (&lt;11%)",data!D2:D200,0),0),0))</f>
        <v>3847.2417960347921</v>
      </c>
      <c r="D15" s="23">
        <f>C15/($K$20+$M$20)</f>
        <v>2.7508857332672332E-3</v>
      </c>
      <c r="E15" s="10">
        <f t="array" ref="E15">SUM(IF(data!A2:A200="41-60 years",IF(data!B2:B200="&gt;70%",IF(data!C2:C200="Moderate (11-30%)",data!D2:D200,0),0),0))</f>
        <v>3077.0475798505963</v>
      </c>
      <c r="F15" s="23">
        <f>E15/($K$20+$M$20)</f>
        <v>2.2001752779665746E-3</v>
      </c>
      <c r="G15" s="10">
        <f t="array" ref="G15">SUM(IF(data!A2:A200="41-60 years",IF(data!B2:B200="&gt;70%",IF(data!C2:C200="Severe (31-50%)",data!D2:D200,0),0),0))</f>
        <v>1892.7304591497732</v>
      </c>
      <c r="H15" s="23">
        <f>G15/($K$20+$M$20)</f>
        <v>1.3533553368966272E-3</v>
      </c>
      <c r="I15" s="10">
        <f t="array" ref="I15">SUM(IF(data!A2:A200="41-60 years",IF(data!B2:B200="&gt;70%",IF(data!C2:C200="Very Severe (&gt;50%)",data!D2:D200,0),0),0))</f>
        <v>44431.587091084191</v>
      </c>
      <c r="J15" s="23">
        <f>I15/($K$20+$M$20)</f>
        <v>3.1769830313565957E-2</v>
      </c>
      <c r="K15" s="11">
        <f>SUM(C15,E15,G15,I15)</f>
        <v>53248.606926119348</v>
      </c>
      <c r="L15" s="29">
        <f>K15/($K$20+$M$20)</f>
        <v>3.8074246661696391E-2</v>
      </c>
      <c r="M15" s="31">
        <f t="array" ref="M15">SUM(IF(data!A2:A200="41-60 years",IF(data!B2:B200="&gt;70%",IF(data!C2:C200="No Attack",data!D2:D200,0),0),0))</f>
        <v>22384.60921471761</v>
      </c>
      <c r="N15" s="25">
        <f>M15/($K$20+$M$20)</f>
        <v>1.6005623092625616E-2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44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13521.296065223618</v>
      </c>
      <c r="D17" s="23">
        <f>C17/($K$20+$M$20)</f>
        <v>9.6681057269241769E-3</v>
      </c>
      <c r="E17" s="10">
        <f t="array" ref="E17">SUM(IF(data!A2:A200="&gt;60 years",IF(data!B2:B200="30-70%",IF(data!C2:C200="Moderate (11-30%)",data!D2:D200,0),0),0))</f>
        <v>13277.515809630522</v>
      </c>
      <c r="F17" s="23">
        <f>E17/($K$20+$M$20)</f>
        <v>9.4937960103229323E-3</v>
      </c>
      <c r="G17" s="10">
        <f t="array" ref="G17">SUM(IF(data!A2:A200="&gt;60 years",IF(data!B2:B200="30-70%",IF(data!C2:C200="Severe (31-50%)",data!D2:D200,0),0),0))</f>
        <v>14621.647636834459</v>
      </c>
      <c r="H17" s="23">
        <f>G17/($K$20+$M$20)</f>
        <v>1.0454887946602232E-2</v>
      </c>
      <c r="I17" s="10">
        <f t="array" ref="I17">SUM(IF(data!A2:A200="&gt;60 years",IF(data!B2:B200="30-70%",IF(data!C2:C200="Very Severe (&gt;50%)",data!D2:D200,0),0),0))</f>
        <v>476534.59799322794</v>
      </c>
      <c r="J17" s="23">
        <f>I17/($K$20+$M$20)</f>
        <v>0.34073559618189181</v>
      </c>
      <c r="K17" s="11">
        <f>SUM(C17,E17,G17,I17)</f>
        <v>517955.05750491656</v>
      </c>
      <c r="L17" s="29">
        <f>K17/($K$20+$M$20)</f>
        <v>0.37035238586574115</v>
      </c>
      <c r="M17" s="31">
        <f t="array" ref="M17">SUM(IF(data!A2:A200="&gt;60 years",IF(data!B2:B200="30-70%",IF(data!C2:C200="No Attack",data!D2:D200,0),0),0))</f>
        <v>84825.695305103567</v>
      </c>
      <c r="N17" s="25">
        <f>M17/($K$20+$M$20)</f>
        <v>6.0652750048043116E-2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43"/>
      <c r="B18" s="9" t="s">
        <v>5</v>
      </c>
      <c r="C18" s="10">
        <f t="array" ref="C18">SUM(IF(data!A2:A200="&gt;60 years",IF(data!B2:B200="&gt;70%",IF(data!C2:C200="Light (&lt;11%)",data!D2:D200,0),0),0))</f>
        <v>5931.0071161086062</v>
      </c>
      <c r="D18" s="23">
        <f>C18/($K$20+$M$20)</f>
        <v>4.2408363509736768E-3</v>
      </c>
      <c r="E18" s="10">
        <f t="array" ref="E18">SUM(IF(data!A2:A200="&gt;60 years",IF(data!B2:B200="&gt;70%",IF(data!C2:C200="Moderate (11-30%)",data!D2:D200,0),0),0))</f>
        <v>8433.5289046720682</v>
      </c>
      <c r="F18" s="23">
        <f>E18/($K$20+$M$20)</f>
        <v>6.0302095825820624E-3</v>
      </c>
      <c r="G18" s="10">
        <f t="array" ref="G18">SUM(IF(data!A2:A200="&gt;60 years",IF(data!B2:B200="&gt;70%",IF(data!C2:C200="Severe (31-50%)",data!D2:D200,0),0),0))</f>
        <v>8433.2933383802265</v>
      </c>
      <c r="H18" s="23">
        <f>G18/($K$20+$M$20)</f>
        <v>6.0300411460798044E-3</v>
      </c>
      <c r="I18" s="10">
        <f t="array" ref="I18">SUM(IF(data!A2:A200="&gt;60 years",IF(data!B2:B200="&gt;70%",IF(data!C2:C200="Very Severe (&gt;50%)",data!D2:D200,0),0),0))</f>
        <v>531437.7195835351</v>
      </c>
      <c r="J18" s="23">
        <f>I18/($K$20+$M$20)</f>
        <v>0.37999286720922243</v>
      </c>
      <c r="K18" s="11">
        <f>SUM(C18,E18,G18,I18)</f>
        <v>554235.54894269595</v>
      </c>
      <c r="L18" s="29">
        <f>K18/($K$20+$M$20)</f>
        <v>0.39629395428885794</v>
      </c>
      <c r="M18" s="31">
        <f t="array" ref="M18">SUM(IF(data!A2:A200="&gt;60 years",IF(data!B2:B200="&gt;70%",IF(data!C2:C200="No Attack",data!D2:D200,0),0),0))</f>
        <v>44794.608340999541</v>
      </c>
      <c r="N18" s="25">
        <f>M18/($K$20+$M$20)</f>
        <v>3.2029400683770977E-2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34199.526309921166</v>
      </c>
      <c r="D20" s="26">
        <f>C20/($K$20+$M$20)</f>
        <v>2.4453620021341837E-2</v>
      </c>
      <c r="E20" s="27">
        <f>SUM(E11:E18)</f>
        <v>30742.410065215303</v>
      </c>
      <c r="F20" s="26">
        <f>E20/($K$20+$M$20)</f>
        <v>2.1981684993600797E-2</v>
      </c>
      <c r="G20" s="27">
        <f>SUM(G11:G18)</f>
        <v>28730.283638940051</v>
      </c>
      <c r="H20" s="26">
        <f>G20/($K$20+$M$20)</f>
        <v>2.0542958193201764E-2</v>
      </c>
      <c r="I20" s="27">
        <f>SUM(I11:I18)</f>
        <v>1119202.9700048193</v>
      </c>
      <c r="J20" s="26">
        <f>I20/($K$20+$M$20)</f>
        <v>0.80026149798792889</v>
      </c>
      <c r="K20" s="27">
        <f>SUM(K11:K18)</f>
        <v>1212875.1900188955</v>
      </c>
      <c r="L20" s="30">
        <f>SUM(L11:L18)</f>
        <v>0.86723976119607316</v>
      </c>
      <c r="M20" s="32">
        <f>SUM(M11:M18)</f>
        <v>185671.37609579891</v>
      </c>
      <c r="N20" s="24">
        <f>SUM(N11:N18)</f>
        <v>0.13276023880392701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17:A18"/>
    <mergeCell ref="C9:D9"/>
    <mergeCell ref="E9:F9"/>
    <mergeCell ref="G9:H9"/>
    <mergeCell ref="I9:J9"/>
    <mergeCell ref="A8:L8"/>
    <mergeCell ref="M8:N8"/>
    <mergeCell ref="A9:B9"/>
    <mergeCell ref="A11:A12"/>
    <mergeCell ref="A14:A15"/>
    <mergeCell ref="K9:L9"/>
    <mergeCell ref="M9:N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7"/>
  <sheetViews>
    <sheetView topLeftCell="A101" workbookViewId="0">
      <selection activeCell="A126" sqref="A126"/>
    </sheetView>
  </sheetViews>
  <sheetFormatPr defaultColWidth="16.33203125" defaultRowHeight="14.4"/>
  <sheetData>
    <row r="1" spans="1:4">
      <c r="A1" s="52" t="s">
        <v>0</v>
      </c>
      <c r="B1" s="52" t="s">
        <v>1</v>
      </c>
      <c r="C1" s="52" t="s">
        <v>2</v>
      </c>
      <c r="D1" s="52" t="s">
        <v>3</v>
      </c>
    </row>
    <row r="2" spans="1:4">
      <c r="A2" s="53" t="s">
        <v>23</v>
      </c>
      <c r="B2" s="53" t="s">
        <v>5</v>
      </c>
      <c r="C2" s="53" t="s">
        <v>6</v>
      </c>
      <c r="D2" s="54">
        <v>1182.8664064042491</v>
      </c>
    </row>
    <row r="3" spans="1:4">
      <c r="A3" s="53" t="s">
        <v>23</v>
      </c>
      <c r="B3" s="53" t="s">
        <v>5</v>
      </c>
      <c r="C3" s="53" t="s">
        <v>6</v>
      </c>
      <c r="D3" s="54">
        <v>635.40111785394845</v>
      </c>
    </row>
    <row r="4" spans="1:4">
      <c r="A4" s="53" t="s">
        <v>23</v>
      </c>
      <c r="B4" s="53" t="s">
        <v>5</v>
      </c>
      <c r="C4" s="53" t="s">
        <v>6</v>
      </c>
      <c r="D4" s="54">
        <v>3715.978707463129</v>
      </c>
    </row>
    <row r="5" spans="1:4" ht="28.8">
      <c r="A5" s="53" t="s">
        <v>23</v>
      </c>
      <c r="B5" s="53" t="s">
        <v>5</v>
      </c>
      <c r="C5" s="53" t="s">
        <v>7</v>
      </c>
      <c r="D5" s="54">
        <v>295.46207809716088</v>
      </c>
    </row>
    <row r="6" spans="1:4" ht="28.8">
      <c r="A6" s="53" t="s">
        <v>23</v>
      </c>
      <c r="B6" s="53" t="s">
        <v>5</v>
      </c>
      <c r="C6" s="53" t="s">
        <v>7</v>
      </c>
      <c r="D6" s="54">
        <v>514.35864004277266</v>
      </c>
    </row>
    <row r="7" spans="1:4" ht="28.8">
      <c r="A7" s="53" t="s">
        <v>23</v>
      </c>
      <c r="B7" s="53" t="s">
        <v>5</v>
      </c>
      <c r="C7" s="53" t="s">
        <v>7</v>
      </c>
      <c r="D7" s="54">
        <v>304.87032840222918</v>
      </c>
    </row>
    <row r="8" spans="1:4">
      <c r="A8" s="53" t="s">
        <v>23</v>
      </c>
      <c r="B8" s="53" t="s">
        <v>5</v>
      </c>
      <c r="C8" s="53" t="s">
        <v>8</v>
      </c>
      <c r="D8" s="54">
        <v>2378.6471489193518</v>
      </c>
    </row>
    <row r="9" spans="1:4">
      <c r="A9" s="53" t="s">
        <v>23</v>
      </c>
      <c r="B9" s="53" t="s">
        <v>5</v>
      </c>
      <c r="C9" s="53" t="s">
        <v>8</v>
      </c>
      <c r="D9" s="54">
        <v>575.20334061503843</v>
      </c>
    </row>
    <row r="10" spans="1:4">
      <c r="A10" s="53" t="s">
        <v>23</v>
      </c>
      <c r="B10" s="53" t="s">
        <v>5</v>
      </c>
      <c r="C10" s="53" t="s">
        <v>8</v>
      </c>
      <c r="D10" s="54">
        <v>214.76586778928103</v>
      </c>
    </row>
    <row r="11" spans="1:4">
      <c r="A11" s="53" t="s">
        <v>23</v>
      </c>
      <c r="B11" s="53" t="s">
        <v>5</v>
      </c>
      <c r="C11" s="53" t="s">
        <v>8</v>
      </c>
      <c r="D11" s="54">
        <v>1105.4997648643714</v>
      </c>
    </row>
    <row r="12" spans="1:4">
      <c r="A12" s="53" t="s">
        <v>23</v>
      </c>
      <c r="B12" s="53" t="s">
        <v>5</v>
      </c>
      <c r="C12" s="53" t="s">
        <v>9</v>
      </c>
      <c r="D12" s="54">
        <v>145.9020643258861</v>
      </c>
    </row>
    <row r="13" spans="1:4">
      <c r="A13" s="53" t="s">
        <v>23</v>
      </c>
      <c r="B13" s="53" t="s">
        <v>5</v>
      </c>
      <c r="C13" s="53" t="s">
        <v>9</v>
      </c>
      <c r="D13" s="54">
        <v>39.34336861997776</v>
      </c>
    </row>
    <row r="14" spans="1:4">
      <c r="A14" s="53" t="s">
        <v>23</v>
      </c>
      <c r="B14" s="53" t="s">
        <v>5</v>
      </c>
      <c r="C14" s="53" t="s">
        <v>9</v>
      </c>
      <c r="D14" s="54">
        <v>113.06627609021602</v>
      </c>
    </row>
    <row r="15" spans="1:4" ht="28.8">
      <c r="A15" s="53" t="s">
        <v>23</v>
      </c>
      <c r="B15" s="53" t="s">
        <v>5</v>
      </c>
      <c r="C15" s="53" t="s">
        <v>10</v>
      </c>
      <c r="D15" s="54">
        <v>2074.4588849642068</v>
      </c>
    </row>
    <row r="16" spans="1:4" ht="28.8">
      <c r="A16" s="53" t="s">
        <v>23</v>
      </c>
      <c r="B16" s="53" t="s">
        <v>5</v>
      </c>
      <c r="C16" s="53" t="s">
        <v>10</v>
      </c>
      <c r="D16" s="54">
        <v>1693.126110991253</v>
      </c>
    </row>
    <row r="17" spans="1:4" ht="28.8">
      <c r="A17" s="53" t="s">
        <v>23</v>
      </c>
      <c r="B17" s="53" t="s">
        <v>5</v>
      </c>
      <c r="C17" s="53" t="s">
        <v>10</v>
      </c>
      <c r="D17" s="54">
        <v>3898.7255669727647</v>
      </c>
    </row>
    <row r="18" spans="1:4">
      <c r="A18" s="53" t="s">
        <v>23</v>
      </c>
      <c r="B18" s="53" t="s">
        <v>11</v>
      </c>
      <c r="C18" s="53" t="s">
        <v>6</v>
      </c>
      <c r="D18" s="54">
        <v>2294.2380112437645</v>
      </c>
    </row>
    <row r="19" spans="1:4">
      <c r="A19" s="53" t="s">
        <v>23</v>
      </c>
      <c r="B19" s="53" t="s">
        <v>11</v>
      </c>
      <c r="C19" s="53" t="s">
        <v>6</v>
      </c>
      <c r="D19" s="54">
        <v>661.62592340880974</v>
      </c>
    </row>
    <row r="20" spans="1:4">
      <c r="A20" s="53" t="s">
        <v>23</v>
      </c>
      <c r="B20" s="53" t="s">
        <v>11</v>
      </c>
      <c r="C20" s="53" t="s">
        <v>6</v>
      </c>
      <c r="D20" s="54">
        <v>4426.1650601032243</v>
      </c>
    </row>
    <row r="21" spans="1:4" ht="28.8">
      <c r="A21" s="53" t="s">
        <v>23</v>
      </c>
      <c r="B21" s="53" t="s">
        <v>11</v>
      </c>
      <c r="C21" s="53" t="s">
        <v>7</v>
      </c>
      <c r="D21" s="54">
        <v>429.633943269459</v>
      </c>
    </row>
    <row r="22" spans="1:4" ht="28.8">
      <c r="A22" s="53" t="s">
        <v>23</v>
      </c>
      <c r="B22" s="53" t="s">
        <v>11</v>
      </c>
      <c r="C22" s="53" t="s">
        <v>7</v>
      </c>
      <c r="D22" s="54">
        <v>39.779688908008623</v>
      </c>
    </row>
    <row r="23" spans="1:4" ht="28.8">
      <c r="A23" s="53" t="s">
        <v>23</v>
      </c>
      <c r="B23" s="53" t="s">
        <v>11</v>
      </c>
      <c r="C23" s="53" t="s">
        <v>7</v>
      </c>
      <c r="D23" s="54">
        <v>955.08974050099482</v>
      </c>
    </row>
    <row r="24" spans="1:4">
      <c r="A24" s="53" t="s">
        <v>23</v>
      </c>
      <c r="B24" s="53" t="s">
        <v>11</v>
      </c>
      <c r="C24" s="53" t="s">
        <v>8</v>
      </c>
      <c r="D24" s="54">
        <v>1469.5929641701077</v>
      </c>
    </row>
    <row r="25" spans="1:4">
      <c r="A25" s="53" t="s">
        <v>23</v>
      </c>
      <c r="B25" s="53" t="s">
        <v>11</v>
      </c>
      <c r="C25" s="53" t="s">
        <v>8</v>
      </c>
      <c r="D25" s="54">
        <v>640.71318636317778</v>
      </c>
    </row>
    <row r="26" spans="1:4">
      <c r="A26" s="53" t="s">
        <v>23</v>
      </c>
      <c r="B26" s="53" t="s">
        <v>11</v>
      </c>
      <c r="C26" s="53" t="s">
        <v>8</v>
      </c>
      <c r="D26" s="54">
        <v>432.27909860826691</v>
      </c>
    </row>
    <row r="27" spans="1:4">
      <c r="A27" s="53" t="s">
        <v>23</v>
      </c>
      <c r="B27" s="53" t="s">
        <v>11</v>
      </c>
      <c r="C27" s="53" t="s">
        <v>8</v>
      </c>
      <c r="D27" s="54">
        <v>1819.6124104247115</v>
      </c>
    </row>
    <row r="28" spans="1:4">
      <c r="A28" s="53" t="s">
        <v>23</v>
      </c>
      <c r="B28" s="53" t="s">
        <v>11</v>
      </c>
      <c r="C28" s="53" t="s">
        <v>9</v>
      </c>
      <c r="D28" s="54">
        <v>51.456153839355615</v>
      </c>
    </row>
    <row r="29" spans="1:4">
      <c r="A29" s="53" t="s">
        <v>23</v>
      </c>
      <c r="B29" s="53" t="s">
        <v>11</v>
      </c>
      <c r="C29" s="53" t="s">
        <v>9</v>
      </c>
      <c r="D29" s="54">
        <v>101.06472174781973</v>
      </c>
    </row>
    <row r="30" spans="1:4">
      <c r="A30" s="53" t="s">
        <v>23</v>
      </c>
      <c r="B30" s="53" t="s">
        <v>11</v>
      </c>
      <c r="C30" s="53" t="s">
        <v>9</v>
      </c>
      <c r="D30" s="54">
        <v>261.17423057697602</v>
      </c>
    </row>
    <row r="31" spans="1:4" ht="28.8">
      <c r="A31" s="53" t="s">
        <v>23</v>
      </c>
      <c r="B31" s="53" t="s">
        <v>11</v>
      </c>
      <c r="C31" s="53" t="s">
        <v>10</v>
      </c>
      <c r="D31" s="54">
        <v>5003.1253488171615</v>
      </c>
    </row>
    <row r="32" spans="1:4" ht="28.8">
      <c r="A32" s="53" t="s">
        <v>23</v>
      </c>
      <c r="B32" s="53" t="s">
        <v>11</v>
      </c>
      <c r="C32" s="53" t="s">
        <v>10</v>
      </c>
      <c r="D32" s="54">
        <v>1120.5608277817589</v>
      </c>
    </row>
    <row r="33" spans="1:4" ht="28.8">
      <c r="A33" s="53" t="s">
        <v>23</v>
      </c>
      <c r="B33" s="53" t="s">
        <v>11</v>
      </c>
      <c r="C33" s="53" t="s">
        <v>10</v>
      </c>
      <c r="D33" s="54">
        <v>3666.0692347496924</v>
      </c>
    </row>
    <row r="34" spans="1:4">
      <c r="A34" s="53" t="s">
        <v>4</v>
      </c>
      <c r="B34" s="53" t="s">
        <v>5</v>
      </c>
      <c r="C34" s="53" t="s">
        <v>6</v>
      </c>
      <c r="D34" s="54">
        <v>878.32472435292095</v>
      </c>
    </row>
    <row r="35" spans="1:4">
      <c r="A35" s="53" t="s">
        <v>4</v>
      </c>
      <c r="B35" s="53" t="s">
        <v>5</v>
      </c>
      <c r="C35" s="53" t="s">
        <v>6</v>
      </c>
      <c r="D35" s="54">
        <v>172.97167853334764</v>
      </c>
    </row>
    <row r="36" spans="1:4">
      <c r="A36" s="53" t="s">
        <v>4</v>
      </c>
      <c r="B36" s="53" t="s">
        <v>5</v>
      </c>
      <c r="C36" s="53" t="s">
        <v>6</v>
      </c>
      <c r="D36" s="54">
        <v>4879.7107132223373</v>
      </c>
    </row>
    <row r="37" spans="1:4" ht="28.8">
      <c r="A37" s="53" t="s">
        <v>4</v>
      </c>
      <c r="B37" s="53" t="s">
        <v>5</v>
      </c>
      <c r="C37" s="53" t="s">
        <v>7</v>
      </c>
      <c r="D37" s="54">
        <v>1187.0175936047126</v>
      </c>
    </row>
    <row r="38" spans="1:4" ht="28.8">
      <c r="A38" s="53" t="s">
        <v>4</v>
      </c>
      <c r="B38" s="53" t="s">
        <v>5</v>
      </c>
      <c r="C38" s="53" t="s">
        <v>7</v>
      </c>
      <c r="D38" s="54">
        <v>457.80012244249349</v>
      </c>
    </row>
    <row r="39" spans="1:4" ht="28.8">
      <c r="A39" s="53" t="s">
        <v>4</v>
      </c>
      <c r="B39" s="53" t="s">
        <v>5</v>
      </c>
      <c r="C39" s="53" t="s">
        <v>7</v>
      </c>
      <c r="D39" s="54">
        <v>6788.7111886248613</v>
      </c>
    </row>
    <row r="40" spans="1:4">
      <c r="A40" s="53" t="s">
        <v>4</v>
      </c>
      <c r="B40" s="53" t="s">
        <v>5</v>
      </c>
      <c r="C40" s="53" t="s">
        <v>8</v>
      </c>
      <c r="D40" s="54">
        <v>39240.017243717979</v>
      </c>
    </row>
    <row r="41" spans="1:4">
      <c r="A41" s="53" t="s">
        <v>4</v>
      </c>
      <c r="B41" s="53" t="s">
        <v>5</v>
      </c>
      <c r="C41" s="53" t="s">
        <v>8</v>
      </c>
      <c r="D41" s="54">
        <v>199.22252560044458</v>
      </c>
    </row>
    <row r="42" spans="1:4">
      <c r="A42" s="53" t="s">
        <v>4</v>
      </c>
      <c r="B42" s="53" t="s">
        <v>5</v>
      </c>
      <c r="C42" s="53" t="s">
        <v>8</v>
      </c>
      <c r="D42" s="54">
        <v>148.47275169727578</v>
      </c>
    </row>
    <row r="43" spans="1:4">
      <c r="A43" s="53" t="s">
        <v>4</v>
      </c>
      <c r="B43" s="53" t="s">
        <v>5</v>
      </c>
      <c r="C43" s="53" t="s">
        <v>8</v>
      </c>
      <c r="D43" s="54">
        <v>5206.8958199838407</v>
      </c>
    </row>
    <row r="44" spans="1:4">
      <c r="A44" s="53" t="s">
        <v>4</v>
      </c>
      <c r="B44" s="53" t="s">
        <v>5</v>
      </c>
      <c r="C44" s="53" t="s">
        <v>9</v>
      </c>
      <c r="D44" s="54">
        <v>2017.2484364849938</v>
      </c>
    </row>
    <row r="45" spans="1:4">
      <c r="A45" s="53" t="s">
        <v>4</v>
      </c>
      <c r="B45" s="53" t="s">
        <v>5</v>
      </c>
      <c r="C45" s="53" t="s">
        <v>9</v>
      </c>
      <c r="D45" s="54">
        <v>681.10854866257523</v>
      </c>
    </row>
    <row r="46" spans="1:4">
      <c r="A46" s="53" t="s">
        <v>4</v>
      </c>
      <c r="B46" s="53" t="s">
        <v>5</v>
      </c>
      <c r="C46" s="53" t="s">
        <v>9</v>
      </c>
      <c r="D46" s="54">
        <v>5734.9363532326579</v>
      </c>
    </row>
    <row r="47" spans="1:4" ht="28.8">
      <c r="A47" s="53" t="s">
        <v>4</v>
      </c>
      <c r="B47" s="53" t="s">
        <v>5</v>
      </c>
      <c r="C47" s="53" t="s">
        <v>10</v>
      </c>
      <c r="D47" s="54">
        <v>55051.719142057278</v>
      </c>
    </row>
    <row r="48" spans="1:4" ht="28.8">
      <c r="A48" s="53" t="s">
        <v>4</v>
      </c>
      <c r="B48" s="53" t="s">
        <v>5</v>
      </c>
      <c r="C48" s="53" t="s">
        <v>10</v>
      </c>
      <c r="D48" s="54">
        <v>7932.6852571211239</v>
      </c>
    </row>
    <row r="49" spans="1:4" ht="28.8">
      <c r="A49" s="53" t="s">
        <v>4</v>
      </c>
      <c r="B49" s="53" t="s">
        <v>5</v>
      </c>
      <c r="C49" s="53" t="s">
        <v>10</v>
      </c>
      <c r="D49" s="54">
        <v>468453.31518435664</v>
      </c>
    </row>
    <row r="50" spans="1:4">
      <c r="A50" s="53" t="s">
        <v>4</v>
      </c>
      <c r="B50" s="53" t="s">
        <v>11</v>
      </c>
      <c r="C50" s="53" t="s">
        <v>6</v>
      </c>
      <c r="D50" s="54">
        <v>1835.152390263795</v>
      </c>
    </row>
    <row r="51" spans="1:4">
      <c r="A51" s="53" t="s">
        <v>4</v>
      </c>
      <c r="B51" s="53" t="s">
        <v>11</v>
      </c>
      <c r="C51" s="53" t="s">
        <v>6</v>
      </c>
      <c r="D51" s="54">
        <v>733.25211494617008</v>
      </c>
    </row>
    <row r="52" spans="1:4">
      <c r="A52" s="53" t="s">
        <v>4</v>
      </c>
      <c r="B52" s="53" t="s">
        <v>11</v>
      </c>
      <c r="C52" s="53" t="s">
        <v>6</v>
      </c>
      <c r="D52" s="54">
        <v>10952.891560013653</v>
      </c>
    </row>
    <row r="53" spans="1:4" ht="28.8">
      <c r="A53" s="53" t="s">
        <v>4</v>
      </c>
      <c r="B53" s="53" t="s">
        <v>11</v>
      </c>
      <c r="C53" s="53" t="s">
        <v>7</v>
      </c>
      <c r="D53" s="54">
        <v>2357.9464774891753</v>
      </c>
    </row>
    <row r="54" spans="1:4" ht="28.8">
      <c r="A54" s="53" t="s">
        <v>4</v>
      </c>
      <c r="B54" s="53" t="s">
        <v>11</v>
      </c>
      <c r="C54" s="53" t="s">
        <v>7</v>
      </c>
      <c r="D54" s="54">
        <v>642.5864484673358</v>
      </c>
    </row>
    <row r="55" spans="1:4" ht="28.8">
      <c r="A55" s="53" t="s">
        <v>4</v>
      </c>
      <c r="B55" s="53" t="s">
        <v>11</v>
      </c>
      <c r="C55" s="53" t="s">
        <v>7</v>
      </c>
      <c r="D55" s="54">
        <v>10276.982883674011</v>
      </c>
    </row>
    <row r="56" spans="1:4">
      <c r="A56" s="53" t="s">
        <v>4</v>
      </c>
      <c r="B56" s="53" t="s">
        <v>11</v>
      </c>
      <c r="C56" s="53" t="s">
        <v>8</v>
      </c>
      <c r="D56" s="54">
        <v>82363.957881163442</v>
      </c>
    </row>
    <row r="57" spans="1:4">
      <c r="A57" s="53" t="s">
        <v>4</v>
      </c>
      <c r="B57" s="53" t="s">
        <v>11</v>
      </c>
      <c r="C57" s="53" t="s">
        <v>8</v>
      </c>
      <c r="D57" s="54">
        <v>463.41629769499713</v>
      </c>
    </row>
    <row r="58" spans="1:4">
      <c r="A58" s="53" t="s">
        <v>4</v>
      </c>
      <c r="B58" s="53" t="s">
        <v>11</v>
      </c>
      <c r="C58" s="53" t="s">
        <v>8</v>
      </c>
      <c r="D58" s="54">
        <v>86.360324011367481</v>
      </c>
    </row>
    <row r="59" spans="1:4">
      <c r="A59" s="53" t="s">
        <v>4</v>
      </c>
      <c r="B59" s="53" t="s">
        <v>11</v>
      </c>
      <c r="C59" s="53" t="s">
        <v>8</v>
      </c>
      <c r="D59" s="54">
        <v>1911.9608022337495</v>
      </c>
    </row>
    <row r="60" spans="1:4">
      <c r="A60" s="53" t="s">
        <v>4</v>
      </c>
      <c r="B60" s="53" t="s">
        <v>11</v>
      </c>
      <c r="C60" s="53" t="s">
        <v>9</v>
      </c>
      <c r="D60" s="54">
        <v>2811.0696558515142</v>
      </c>
    </row>
    <row r="61" spans="1:4">
      <c r="A61" s="53" t="s">
        <v>4</v>
      </c>
      <c r="B61" s="53" t="s">
        <v>11</v>
      </c>
      <c r="C61" s="53" t="s">
        <v>9</v>
      </c>
      <c r="D61" s="54">
        <v>986.41783539923586</v>
      </c>
    </row>
    <row r="62" spans="1:4">
      <c r="A62" s="53" t="s">
        <v>4</v>
      </c>
      <c r="B62" s="53" t="s">
        <v>11</v>
      </c>
      <c r="C62" s="53" t="s">
        <v>9</v>
      </c>
      <c r="D62" s="54">
        <v>10824.160145583708</v>
      </c>
    </row>
    <row r="63" spans="1:4" ht="28.8">
      <c r="A63" s="53" t="s">
        <v>4</v>
      </c>
      <c r="B63" s="53" t="s">
        <v>11</v>
      </c>
      <c r="C63" s="53" t="s">
        <v>10</v>
      </c>
      <c r="D63" s="54">
        <v>52485.249174558041</v>
      </c>
    </row>
    <row r="64" spans="1:4" ht="28.8">
      <c r="A64" s="53" t="s">
        <v>4</v>
      </c>
      <c r="B64" s="53" t="s">
        <v>11</v>
      </c>
      <c r="C64" s="53" t="s">
        <v>10</v>
      </c>
      <c r="D64" s="54">
        <v>13197.366885559642</v>
      </c>
    </row>
    <row r="65" spans="1:4" ht="28.8">
      <c r="A65" s="53" t="s">
        <v>4</v>
      </c>
      <c r="B65" s="53" t="s">
        <v>11</v>
      </c>
      <c r="C65" s="53" t="s">
        <v>10</v>
      </c>
      <c r="D65" s="54">
        <v>410851.98193311028</v>
      </c>
    </row>
    <row r="66" spans="1:4">
      <c r="A66" s="53" t="s">
        <v>12</v>
      </c>
      <c r="B66" s="53" t="s">
        <v>5</v>
      </c>
      <c r="C66" s="53" t="s">
        <v>6</v>
      </c>
      <c r="D66" s="54">
        <v>925.23304817461167</v>
      </c>
    </row>
    <row r="67" spans="1:4">
      <c r="A67" s="53" t="s">
        <v>12</v>
      </c>
      <c r="B67" s="53" t="s">
        <v>5</v>
      </c>
      <c r="C67" s="53" t="s">
        <v>6</v>
      </c>
      <c r="D67" s="54">
        <v>381.13245613979655</v>
      </c>
    </row>
    <row r="68" spans="1:4">
      <c r="A68" s="53" t="s">
        <v>12</v>
      </c>
      <c r="B68" s="53" t="s">
        <v>5</v>
      </c>
      <c r="C68" s="53" t="s">
        <v>6</v>
      </c>
      <c r="D68" s="54">
        <v>2470.5263008134893</v>
      </c>
    </row>
    <row r="69" spans="1:4" ht="28.8">
      <c r="A69" s="53" t="s">
        <v>12</v>
      </c>
      <c r="B69" s="53" t="s">
        <v>5</v>
      </c>
      <c r="C69" s="53" t="s">
        <v>7</v>
      </c>
      <c r="D69" s="54">
        <v>504.60190918657725</v>
      </c>
    </row>
    <row r="70" spans="1:4" ht="28.8">
      <c r="A70" s="53" t="s">
        <v>12</v>
      </c>
      <c r="B70" s="53" t="s">
        <v>5</v>
      </c>
      <c r="C70" s="53" t="s">
        <v>7</v>
      </c>
      <c r="D70" s="54">
        <v>65.771230065362502</v>
      </c>
    </row>
    <row r="71" spans="1:4" ht="28.8">
      <c r="A71" s="53" t="s">
        <v>12</v>
      </c>
      <c r="B71" s="53" t="s">
        <v>5</v>
      </c>
      <c r="C71" s="53" t="s">
        <v>7</v>
      </c>
      <c r="D71" s="54">
        <v>814.86574122921252</v>
      </c>
    </row>
    <row r="72" spans="1:4">
      <c r="A72" s="53" t="s">
        <v>12</v>
      </c>
      <c r="B72" s="53" t="s">
        <v>5</v>
      </c>
      <c r="C72" s="53" t="s">
        <v>8</v>
      </c>
      <c r="D72" s="54">
        <v>8299.6359769286501</v>
      </c>
    </row>
    <row r="73" spans="1:4">
      <c r="A73" s="53" t="s">
        <v>12</v>
      </c>
      <c r="B73" s="53" t="s">
        <v>5</v>
      </c>
      <c r="C73" s="53" t="s">
        <v>8</v>
      </c>
      <c r="D73" s="54">
        <v>479.84637716184608</v>
      </c>
    </row>
    <row r="74" spans="1:4">
      <c r="A74" s="53" t="s">
        <v>12</v>
      </c>
      <c r="B74" s="53" t="s">
        <v>5</v>
      </c>
      <c r="C74" s="53" t="s">
        <v>8</v>
      </c>
      <c r="D74" s="54">
        <v>52.06452605732089</v>
      </c>
    </row>
    <row r="75" spans="1:4">
      <c r="A75" s="53" t="s">
        <v>12</v>
      </c>
      <c r="B75" s="53" t="s">
        <v>5</v>
      </c>
      <c r="C75" s="53" t="s">
        <v>8</v>
      </c>
      <c r="D75" s="54">
        <v>1480.7156038882288</v>
      </c>
    </row>
    <row r="76" spans="1:4">
      <c r="A76" s="53" t="s">
        <v>12</v>
      </c>
      <c r="B76" s="53" t="s">
        <v>5</v>
      </c>
      <c r="C76" s="53" t="s">
        <v>9</v>
      </c>
      <c r="D76" s="54">
        <v>301.26469649415753</v>
      </c>
    </row>
    <row r="77" spans="1:4">
      <c r="A77" s="53" t="s">
        <v>12</v>
      </c>
      <c r="B77" s="53" t="s">
        <v>5</v>
      </c>
      <c r="C77" s="53" t="s">
        <v>9</v>
      </c>
      <c r="D77" s="54">
        <v>3.6384928674070536</v>
      </c>
    </row>
    <row r="78" spans="1:4">
      <c r="A78" s="53" t="s">
        <v>12</v>
      </c>
      <c r="B78" s="53" t="s">
        <v>5</v>
      </c>
      <c r="C78" s="53" t="s">
        <v>9</v>
      </c>
      <c r="D78" s="54">
        <v>549.71594903758603</v>
      </c>
    </row>
    <row r="79" spans="1:4" ht="28.8">
      <c r="A79" s="53" t="s">
        <v>12</v>
      </c>
      <c r="B79" s="53" t="s">
        <v>5</v>
      </c>
      <c r="C79" s="53" t="s">
        <v>10</v>
      </c>
      <c r="D79" s="54">
        <v>8635.2912744020014</v>
      </c>
    </row>
    <row r="80" spans="1:4" ht="28.8">
      <c r="A80" s="53" t="s">
        <v>12</v>
      </c>
      <c r="B80" s="53" t="s">
        <v>5</v>
      </c>
      <c r="C80" s="53" t="s">
        <v>10</v>
      </c>
      <c r="D80" s="54">
        <v>833.3438107278705</v>
      </c>
    </row>
    <row r="81" spans="1:4" ht="28.8">
      <c r="A81" s="53" t="s">
        <v>12</v>
      </c>
      <c r="B81" s="53" t="s">
        <v>5</v>
      </c>
      <c r="C81" s="53" t="s">
        <v>10</v>
      </c>
      <c r="D81" s="54">
        <v>14287.525324656159</v>
      </c>
    </row>
    <row r="82" spans="1:4">
      <c r="A82" s="53" t="s">
        <v>12</v>
      </c>
      <c r="B82" s="53" t="s">
        <v>11</v>
      </c>
      <c r="C82" s="53" t="s">
        <v>6</v>
      </c>
      <c r="D82" s="54">
        <v>1293.1428971942448</v>
      </c>
    </row>
    <row r="83" spans="1:4">
      <c r="A83" s="53" t="s">
        <v>12</v>
      </c>
      <c r="B83" s="53" t="s">
        <v>11</v>
      </c>
      <c r="C83" s="53" t="s">
        <v>6</v>
      </c>
      <c r="D83" s="54">
        <v>63.700450239600883</v>
      </c>
    </row>
    <row r="84" spans="1:4">
      <c r="A84" s="53" t="s">
        <v>12</v>
      </c>
      <c r="B84" s="53" t="s">
        <v>11</v>
      </c>
      <c r="C84" s="53" t="s">
        <v>6</v>
      </c>
      <c r="D84" s="54">
        <v>2419.2958725245066</v>
      </c>
    </row>
    <row r="85" spans="1:4" ht="28.8">
      <c r="A85" s="53" t="s">
        <v>12</v>
      </c>
      <c r="B85" s="53" t="s">
        <v>11</v>
      </c>
      <c r="C85" s="53" t="s">
        <v>7</v>
      </c>
      <c r="D85" s="54">
        <v>450.53874159012844</v>
      </c>
    </row>
    <row r="86" spans="1:4" ht="28.8">
      <c r="A86" s="53" t="s">
        <v>12</v>
      </c>
      <c r="B86" s="53" t="s">
        <v>11</v>
      </c>
      <c r="C86" s="53" t="s">
        <v>7</v>
      </c>
      <c r="D86" s="54">
        <v>79.253388327382027</v>
      </c>
    </row>
    <row r="87" spans="1:4" ht="28.8">
      <c r="A87" s="53" t="s">
        <v>12</v>
      </c>
      <c r="B87" s="53" t="s">
        <v>11</v>
      </c>
      <c r="C87" s="53" t="s">
        <v>7</v>
      </c>
      <c r="D87" s="54">
        <v>999.11548511301862</v>
      </c>
    </row>
    <row r="88" spans="1:4">
      <c r="A88" s="53" t="s">
        <v>12</v>
      </c>
      <c r="B88" s="53" t="s">
        <v>11</v>
      </c>
      <c r="C88" s="53" t="s">
        <v>8</v>
      </c>
      <c r="D88" s="54">
        <v>6981.2727040481932</v>
      </c>
    </row>
    <row r="89" spans="1:4">
      <c r="A89" s="53" t="s">
        <v>12</v>
      </c>
      <c r="B89" s="53" t="s">
        <v>11</v>
      </c>
      <c r="C89" s="53" t="s">
        <v>8</v>
      </c>
      <c r="D89" s="54">
        <v>422.570224125484</v>
      </c>
    </row>
    <row r="90" spans="1:4">
      <c r="A90" s="53" t="s">
        <v>12</v>
      </c>
      <c r="B90" s="53" t="s">
        <v>11</v>
      </c>
      <c r="C90" s="53" t="s">
        <v>8</v>
      </c>
      <c r="D90" s="54">
        <v>18.270983631920537</v>
      </c>
    </row>
    <row r="91" spans="1:4">
      <c r="A91" s="53" t="s">
        <v>12</v>
      </c>
      <c r="B91" s="53" t="s">
        <v>11</v>
      </c>
      <c r="C91" s="53" t="s">
        <v>8</v>
      </c>
      <c r="D91" s="54">
        <v>1527.9911613413781</v>
      </c>
    </row>
    <row r="92" spans="1:4">
      <c r="A92" s="53" t="s">
        <v>12</v>
      </c>
      <c r="B92" s="53" t="s">
        <v>11</v>
      </c>
      <c r="C92" s="53" t="s">
        <v>9</v>
      </c>
      <c r="D92" s="54">
        <v>204.77155146703024</v>
      </c>
    </row>
    <row r="93" spans="1:4">
      <c r="A93" s="53" t="s">
        <v>12</v>
      </c>
      <c r="B93" s="53" t="s">
        <v>11</v>
      </c>
      <c r="C93" s="53" t="s">
        <v>9</v>
      </c>
      <c r="D93" s="54">
        <v>69.884781560829026</v>
      </c>
    </row>
    <row r="94" spans="1:4">
      <c r="A94" s="53" t="s">
        <v>12</v>
      </c>
      <c r="B94" s="53" t="s">
        <v>11</v>
      </c>
      <c r="C94" s="53" t="s">
        <v>9</v>
      </c>
      <c r="D94" s="54">
        <v>487.99089642295621</v>
      </c>
    </row>
    <row r="95" spans="1:4" ht="28.8">
      <c r="A95" s="53" t="s">
        <v>12</v>
      </c>
      <c r="B95" s="53" t="s">
        <v>11</v>
      </c>
      <c r="C95" s="53" t="s">
        <v>10</v>
      </c>
      <c r="D95" s="54">
        <v>6784.887467695462</v>
      </c>
    </row>
    <row r="96" spans="1:4" ht="28.8">
      <c r="A96" s="53" t="s">
        <v>12</v>
      </c>
      <c r="B96" s="53" t="s">
        <v>11</v>
      </c>
      <c r="C96" s="53" t="s">
        <v>10</v>
      </c>
      <c r="D96" s="54">
        <v>261.94765054816963</v>
      </c>
    </row>
    <row r="97" spans="1:4" ht="28.8">
      <c r="A97" s="53" t="s">
        <v>12</v>
      </c>
      <c r="B97" s="53" t="s">
        <v>11</v>
      </c>
      <c r="C97" s="53" t="s">
        <v>10</v>
      </c>
      <c r="D97" s="54">
        <v>11530.289678519244</v>
      </c>
    </row>
    <row r="98" spans="1:4">
      <c r="A98" s="53" t="s">
        <v>13</v>
      </c>
      <c r="B98" s="53" t="s">
        <v>5</v>
      </c>
      <c r="C98" s="53" t="s">
        <v>6</v>
      </c>
      <c r="D98" s="54">
        <v>296.51520119870509</v>
      </c>
    </row>
    <row r="99" spans="1:4">
      <c r="A99" s="53" t="s">
        <v>13</v>
      </c>
      <c r="B99" s="53" t="s">
        <v>5</v>
      </c>
      <c r="C99" s="53" t="s">
        <v>6</v>
      </c>
      <c r="D99" s="54">
        <v>113.6165659430241</v>
      </c>
    </row>
    <row r="100" spans="1:4">
      <c r="A100" s="53" t="s">
        <v>13</v>
      </c>
      <c r="B100" s="53" t="s">
        <v>5</v>
      </c>
      <c r="C100" s="53" t="s">
        <v>6</v>
      </c>
      <c r="D100" s="54">
        <v>3437.1100288930629</v>
      </c>
    </row>
    <row r="101" spans="1:4" ht="28.8">
      <c r="A101" s="53" t="s">
        <v>13</v>
      </c>
      <c r="B101" s="53" t="s">
        <v>5</v>
      </c>
      <c r="C101" s="53" t="s">
        <v>7</v>
      </c>
      <c r="D101" s="54">
        <v>353.94730577391357</v>
      </c>
    </row>
    <row r="102" spans="1:4" ht="28.8">
      <c r="A102" s="53" t="s">
        <v>13</v>
      </c>
      <c r="B102" s="53" t="s">
        <v>5</v>
      </c>
      <c r="C102" s="53" t="s">
        <v>7</v>
      </c>
      <c r="D102" s="54">
        <v>5.142974180875405</v>
      </c>
    </row>
    <row r="103" spans="1:4" ht="28.8">
      <c r="A103" s="53" t="s">
        <v>13</v>
      </c>
      <c r="B103" s="53" t="s">
        <v>5</v>
      </c>
      <c r="C103" s="53" t="s">
        <v>7</v>
      </c>
      <c r="D103" s="54">
        <v>2717.9572998958074</v>
      </c>
    </row>
    <row r="104" spans="1:4">
      <c r="A104" s="53" t="s">
        <v>13</v>
      </c>
      <c r="B104" s="53" t="s">
        <v>5</v>
      </c>
      <c r="C104" s="53" t="s">
        <v>8</v>
      </c>
      <c r="D104" s="54">
        <v>20269.803339753071</v>
      </c>
    </row>
    <row r="105" spans="1:4">
      <c r="A105" s="53" t="s">
        <v>13</v>
      </c>
      <c r="B105" s="53" t="s">
        <v>5</v>
      </c>
      <c r="C105" s="53" t="s">
        <v>8</v>
      </c>
      <c r="D105" s="54">
        <v>492.24369580358859</v>
      </c>
    </row>
    <row r="106" spans="1:4">
      <c r="A106" s="53" t="s">
        <v>13</v>
      </c>
      <c r="B106" s="53" t="s">
        <v>5</v>
      </c>
      <c r="C106" s="53" t="s">
        <v>8</v>
      </c>
      <c r="D106" s="54">
        <v>1622.5621791609506</v>
      </c>
    </row>
    <row r="107" spans="1:4">
      <c r="A107" s="53" t="s">
        <v>13</v>
      </c>
      <c r="B107" s="53" t="s">
        <v>5</v>
      </c>
      <c r="C107" s="53" t="s">
        <v>9</v>
      </c>
      <c r="D107" s="54">
        <v>183.72901552347301</v>
      </c>
    </row>
    <row r="108" spans="1:4">
      <c r="A108" s="53" t="s">
        <v>13</v>
      </c>
      <c r="B108" s="53" t="s">
        <v>5</v>
      </c>
      <c r="C108" s="53" t="s">
        <v>9</v>
      </c>
      <c r="D108" s="54">
        <v>1709.0014436263002</v>
      </c>
    </row>
    <row r="109" spans="1:4" ht="28.8">
      <c r="A109" s="53" t="s">
        <v>13</v>
      </c>
      <c r="B109" s="53" t="s">
        <v>5</v>
      </c>
      <c r="C109" s="53" t="s">
        <v>10</v>
      </c>
      <c r="D109" s="54">
        <v>3116.3350639064888</v>
      </c>
    </row>
    <row r="110" spans="1:4" ht="28.8">
      <c r="A110" s="53" t="s">
        <v>13</v>
      </c>
      <c r="B110" s="53" t="s">
        <v>5</v>
      </c>
      <c r="C110" s="53" t="s">
        <v>10</v>
      </c>
      <c r="D110" s="54">
        <v>351.10079689659619</v>
      </c>
    </row>
    <row r="111" spans="1:4" ht="28.8">
      <c r="A111" s="53" t="s">
        <v>13</v>
      </c>
      <c r="B111" s="53" t="s">
        <v>5</v>
      </c>
      <c r="C111" s="53" t="s">
        <v>10</v>
      </c>
      <c r="D111" s="54">
        <v>40964.15123028111</v>
      </c>
    </row>
    <row r="112" spans="1:4">
      <c r="A112" s="53" t="s">
        <v>13</v>
      </c>
      <c r="B112" s="53" t="s">
        <v>11</v>
      </c>
      <c r="C112" s="53" t="s">
        <v>6</v>
      </c>
      <c r="D112" s="54">
        <v>630.37203161685568</v>
      </c>
    </row>
    <row r="113" spans="1:4">
      <c r="A113" s="53" t="s">
        <v>13</v>
      </c>
      <c r="B113" s="53" t="s">
        <v>11</v>
      </c>
      <c r="C113" s="53" t="s">
        <v>6</v>
      </c>
      <c r="D113" s="54">
        <v>102.48792475277759</v>
      </c>
    </row>
    <row r="114" spans="1:4">
      <c r="A114" s="53" t="s">
        <v>13</v>
      </c>
      <c r="B114" s="53" t="s">
        <v>11</v>
      </c>
      <c r="C114" s="53" t="s">
        <v>6</v>
      </c>
      <c r="D114" s="54">
        <v>2614.0903510982666</v>
      </c>
    </row>
    <row r="115" spans="1:4" ht="28.8">
      <c r="A115" s="53" t="s">
        <v>13</v>
      </c>
      <c r="B115" s="53" t="s">
        <v>11</v>
      </c>
      <c r="C115" s="53" t="s">
        <v>7</v>
      </c>
      <c r="D115" s="54">
        <v>587.80662483258448</v>
      </c>
    </row>
    <row r="116" spans="1:4" ht="28.8">
      <c r="A116" s="53" t="s">
        <v>13</v>
      </c>
      <c r="B116" s="53" t="s">
        <v>11</v>
      </c>
      <c r="C116" s="53" t="s">
        <v>7</v>
      </c>
      <c r="D116" s="54">
        <v>4.2004995344369727</v>
      </c>
    </row>
    <row r="117" spans="1:4" ht="28.8">
      <c r="A117" s="53" t="s">
        <v>13</v>
      </c>
      <c r="B117" s="53" t="s">
        <v>11</v>
      </c>
      <c r="C117" s="53" t="s">
        <v>7</v>
      </c>
      <c r="D117" s="54">
        <v>2448.1641511834159</v>
      </c>
    </row>
    <row r="118" spans="1:4">
      <c r="A118" s="53" t="s">
        <v>13</v>
      </c>
      <c r="B118" s="53" t="s">
        <v>11</v>
      </c>
      <c r="C118" s="53" t="s">
        <v>8</v>
      </c>
      <c r="D118" s="54">
        <v>13810.25661163453</v>
      </c>
    </row>
    <row r="119" spans="1:4">
      <c r="A119" s="53" t="s">
        <v>13</v>
      </c>
      <c r="B119" s="53" t="s">
        <v>11</v>
      </c>
      <c r="C119" s="53" t="s">
        <v>8</v>
      </c>
      <c r="D119" s="54">
        <v>100.41225752526805</v>
      </c>
    </row>
    <row r="120" spans="1:4">
      <c r="A120" s="53" t="s">
        <v>13</v>
      </c>
      <c r="B120" s="53" t="s">
        <v>11</v>
      </c>
      <c r="C120" s="53" t="s">
        <v>8</v>
      </c>
      <c r="D120" s="54">
        <v>493.42680863536384</v>
      </c>
    </row>
    <row r="121" spans="1:4">
      <c r="A121" s="53" t="s">
        <v>13</v>
      </c>
      <c r="B121" s="53" t="s">
        <v>11</v>
      </c>
      <c r="C121" s="53" t="s">
        <v>9</v>
      </c>
      <c r="D121" s="54">
        <v>296.0376519982068</v>
      </c>
    </row>
    <row r="122" spans="1:4">
      <c r="A122" s="53" t="s">
        <v>13</v>
      </c>
      <c r="B122" s="53" t="s">
        <v>11</v>
      </c>
      <c r="C122" s="53" t="s">
        <v>9</v>
      </c>
      <c r="D122" s="54">
        <v>6.0114573374587366E-6</v>
      </c>
    </row>
    <row r="123" spans="1:4">
      <c r="A123" s="53" t="s">
        <v>13</v>
      </c>
      <c r="B123" s="53" t="s">
        <v>11</v>
      </c>
      <c r="C123" s="53" t="s">
        <v>9</v>
      </c>
      <c r="D123" s="54">
        <v>1869.3081787159629</v>
      </c>
    </row>
    <row r="124" spans="1:4" ht="28.8">
      <c r="A124" s="53" t="s">
        <v>13</v>
      </c>
      <c r="B124" s="53" t="s">
        <v>11</v>
      </c>
      <c r="C124" s="53" t="s">
        <v>10</v>
      </c>
      <c r="D124" s="54">
        <v>2851.2554513239338</v>
      </c>
    </row>
    <row r="125" spans="1:4" ht="28.8">
      <c r="A125" s="53" t="s">
        <v>13</v>
      </c>
      <c r="B125" s="53" t="s">
        <v>11</v>
      </c>
      <c r="C125" s="53" t="s">
        <v>10</v>
      </c>
      <c r="D125" s="54">
        <v>616.93723327565021</v>
      </c>
    </row>
    <row r="126" spans="1:4" ht="28.8">
      <c r="A126" s="53" t="s">
        <v>13</v>
      </c>
      <c r="B126" s="53" t="s">
        <v>11</v>
      </c>
      <c r="C126" s="53" t="s">
        <v>10</v>
      </c>
      <c r="D126" s="54">
        <v>20997.587445823436</v>
      </c>
    </row>
    <row r="127" spans="1:4">
      <c r="A127" s="34"/>
      <c r="B127" s="34"/>
      <c r="C127" s="34"/>
      <c r="D127" s="35"/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TMK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2012-08-15T17:47:37Z</dcterms:modified>
</cp:coreProperties>
</file>